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felip\Downloads\_planilha gratuíta\"/>
    </mc:Choice>
  </mc:AlternateContent>
  <bookViews>
    <workbookView xWindow="0" yWindow="0" windowWidth="20490" windowHeight="9045"/>
  </bookViews>
  <sheets>
    <sheet name="Principal" sheetId="1" r:id="rId1"/>
    <sheet name="Sobre" sheetId="4" r:id="rId2"/>
  </sheets>
  <calcPr calcId="152511"/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I5" i="1"/>
  <c r="M37" i="1"/>
  <c r="M38" i="1"/>
  <c r="M39" i="1"/>
  <c r="B9" i="1"/>
  <c r="C10" i="1"/>
  <c r="B10" i="1" l="1"/>
  <c r="C11" i="1"/>
  <c r="C12" i="1" l="1"/>
  <c r="B11" i="1"/>
  <c r="C13" i="1" l="1"/>
  <c r="B12" i="1"/>
  <c r="C14" i="1" l="1"/>
  <c r="B13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9" i="1"/>
  <c r="C15" i="1" l="1"/>
  <c r="B14" i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C16" i="1" l="1"/>
  <c r="B15" i="1"/>
  <c r="C17" i="1" l="1"/>
  <c r="B16" i="1"/>
  <c r="C18" i="1" l="1"/>
  <c r="B17" i="1"/>
  <c r="C19" i="1" l="1"/>
  <c r="B18" i="1"/>
  <c r="C20" i="1" l="1"/>
  <c r="B19" i="1"/>
  <c r="C21" i="1" l="1"/>
  <c r="B20" i="1"/>
  <c r="C22" i="1" l="1"/>
  <c r="B21" i="1"/>
  <c r="C23" i="1" l="1"/>
  <c r="B22" i="1"/>
  <c r="C24" i="1" l="1"/>
  <c r="B23" i="1"/>
  <c r="C25" i="1" l="1"/>
  <c r="B24" i="1"/>
  <c r="C26" i="1" l="1"/>
  <c r="B25" i="1"/>
  <c r="C27" i="1" l="1"/>
  <c r="B26" i="1"/>
  <c r="C28" i="1" l="1"/>
  <c r="B27" i="1"/>
  <c r="C29" i="1" l="1"/>
  <c r="B28" i="1"/>
  <c r="C30" i="1" l="1"/>
  <c r="B29" i="1"/>
  <c r="C31" i="1" l="1"/>
  <c r="B30" i="1"/>
  <c r="C32" i="1" l="1"/>
  <c r="B31" i="1"/>
  <c r="C33" i="1" l="1"/>
  <c r="B32" i="1"/>
  <c r="C34" i="1" l="1"/>
  <c r="B33" i="1"/>
  <c r="C35" i="1" l="1"/>
  <c r="B34" i="1"/>
  <c r="C36" i="1" l="1"/>
  <c r="B35" i="1"/>
  <c r="C37" i="1" l="1"/>
  <c r="B36" i="1"/>
  <c r="C38" i="1" l="1"/>
  <c r="B37" i="1"/>
  <c r="C39" i="1" l="1"/>
  <c r="B38" i="1"/>
  <c r="B39" i="1" l="1"/>
  <c r="E38" i="1"/>
  <c r="E39" i="1"/>
  <c r="E37" i="1"/>
  <c r="E23" i="1"/>
  <c r="E10" i="1"/>
  <c r="F10" i="1" s="1"/>
  <c r="E13" i="1"/>
  <c r="F13" i="1" s="1"/>
  <c r="E34" i="1"/>
  <c r="E18" i="1"/>
  <c r="F18" i="1" s="1"/>
  <c r="E21" i="1"/>
  <c r="E29" i="1"/>
  <c r="E26" i="1"/>
  <c r="E12" i="1"/>
  <c r="F12" i="1" s="1"/>
  <c r="E32" i="1"/>
  <c r="E17" i="1"/>
  <c r="F17" i="1" s="1"/>
  <c r="E16" i="1"/>
  <c r="F16" i="1" s="1"/>
  <c r="E15" i="1"/>
  <c r="F15" i="1" s="1"/>
  <c r="E9" i="1"/>
  <c r="E31" i="1"/>
  <c r="E14" i="1"/>
  <c r="F14" i="1" s="1"/>
  <c r="E11" i="1"/>
  <c r="F11" i="1" s="1"/>
  <c r="E22" i="1"/>
  <c r="E33" i="1"/>
  <c r="E20" i="1"/>
  <c r="E25" i="1"/>
  <c r="E24" i="1"/>
  <c r="E28" i="1"/>
  <c r="E35" i="1"/>
  <c r="E27" i="1"/>
  <c r="E19" i="1"/>
  <c r="F19" i="1" s="1"/>
  <c r="E30" i="1"/>
  <c r="E36" i="1"/>
  <c r="F20" i="1" l="1"/>
  <c r="F9" i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F21" i="1"/>
</calcChain>
</file>

<file path=xl/sharedStrings.xml><?xml version="1.0" encoding="utf-8"?>
<sst xmlns="http://schemas.openxmlformats.org/spreadsheetml/2006/main" count="25" uniqueCount="22">
  <si>
    <t>Data</t>
  </si>
  <si>
    <t>Venda</t>
  </si>
  <si>
    <t>Projetado</t>
  </si>
  <si>
    <t>Acumulado</t>
  </si>
  <si>
    <t>Diferença</t>
  </si>
  <si>
    <t>Vendedor</t>
  </si>
  <si>
    <t>Real</t>
  </si>
  <si>
    <t>Clientes Abordados</t>
  </si>
  <si>
    <t>Taxa de Conversão</t>
  </si>
  <si>
    <t>Vendas Fechadas</t>
  </si>
  <si>
    <t>METAL</t>
  </si>
  <si>
    <t>Média Diária</t>
  </si>
  <si>
    <t>REAL</t>
  </si>
  <si>
    <t>Carlos Alberto</t>
  </si>
  <si>
    <t>www.smartplanilhas.com.br</t>
  </si>
  <si>
    <t>https://www.facebook.com/smartplanilha</t>
  </si>
  <si>
    <t>https://www.instagram.com/smart.planilhas</t>
  </si>
  <si>
    <t>CUPOM PROMOCIONAL</t>
  </si>
  <si>
    <t>SMR2019600250</t>
  </si>
  <si>
    <t>Válido até 05/05/2020  para as planilha de categoria comercial</t>
  </si>
  <si>
    <t>Desconto de 15%</t>
  </si>
  <si>
    <t>https://www.linkedin.com/company/smart-planilhas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</si>
</sst>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\ \-\ [$-416]ddd"/>
    <numFmt numFmtId="166" formatCode="#,##0.00_ ;[Red]\-#,##0.00\ "/>
    <numFmt numFmtId="167" formatCode="&quot;R$&quot;\ #,##0.00"/>
    <numFmt numFmtId="169" formatCode="ddd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Bahnschrift Light SemiCondensed"/>
      <family val="2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3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0" fontId="0" fillId="0" borderId="2" xfId="0" applyFill="1" applyBorder="1"/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6" xfId="0" applyBorder="1"/>
    <xf numFmtId="0" fontId="0" fillId="5" borderId="0" xfId="0" applyFill="1"/>
    <xf numFmtId="4" fontId="0" fillId="0" borderId="0" xfId="1" applyNumberFormat="1" applyFont="1" applyBorder="1" applyProtection="1">
      <protection locked="0"/>
    </xf>
    <xf numFmtId="0" fontId="0" fillId="0" borderId="0" xfId="0" applyBorder="1" applyProtection="1">
      <protection locked="0"/>
    </xf>
    <xf numFmtId="169" fontId="3" fillId="7" borderId="0" xfId="0" applyNumberFormat="1" applyFont="1" applyFill="1" applyBorder="1" applyAlignment="1">
      <alignment horizontal="center" vertical="center"/>
    </xf>
    <xf numFmtId="0" fontId="0" fillId="5" borderId="0" xfId="0" applyFill="1" applyBorder="1"/>
    <xf numFmtId="164" fontId="0" fillId="0" borderId="0" xfId="0" applyNumberFormat="1" applyBorder="1" applyAlignment="1">
      <alignment horizontal="left"/>
    </xf>
    <xf numFmtId="0" fontId="0" fillId="0" borderId="0" xfId="0" applyNumberFormat="1" applyBorder="1"/>
    <xf numFmtId="167" fontId="4" fillId="9" borderId="0" xfId="2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8" borderId="0" xfId="0" applyFont="1" applyFill="1" applyBorder="1" applyAlignment="1" applyProtection="1">
      <alignment horizontal="center" vertical="center" wrapText="1"/>
      <protection locked="0"/>
    </xf>
    <xf numFmtId="0" fontId="2" fillId="8" borderId="0" xfId="0" applyFont="1" applyFill="1" applyBorder="1" applyAlignment="1" applyProtection="1">
      <alignment horizontal="center" wrapText="1"/>
      <protection locked="0"/>
    </xf>
    <xf numFmtId="2" fontId="2" fillId="6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14" fontId="0" fillId="2" borderId="0" xfId="0" applyNumberFormat="1" applyFill="1" applyBorder="1" applyAlignment="1" applyProtection="1">
      <alignment horizontal="center"/>
      <protection locked="0" hidden="1"/>
    </xf>
    <xf numFmtId="4" fontId="0" fillId="0" borderId="0" xfId="1" applyNumberFormat="1" applyFont="1" applyBorder="1" applyProtection="1">
      <protection locked="0" hidden="1"/>
    </xf>
    <xf numFmtId="166" fontId="0" fillId="0" borderId="0" xfId="1" applyNumberFormat="1" applyFont="1" applyBorder="1" applyProtection="1">
      <protection locked="0" hidden="1"/>
    </xf>
    <xf numFmtId="43" fontId="0" fillId="0" borderId="0" xfId="0" applyNumberFormat="1" applyBorder="1" applyProtection="1">
      <protection locked="0" hidden="1"/>
    </xf>
    <xf numFmtId="10" fontId="0" fillId="0" borderId="0" xfId="0" applyNumberFormat="1" applyBorder="1" applyProtection="1">
      <protection locked="0" hidden="1"/>
    </xf>
    <xf numFmtId="0" fontId="0" fillId="0" borderId="0" xfId="0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/>
    <xf numFmtId="0" fontId="5" fillId="0" borderId="0" xfId="0" applyFont="1"/>
    <xf numFmtId="0" fontId="0" fillId="9" borderId="11" xfId="0" applyFill="1" applyBorder="1" applyAlignment="1">
      <alignment vertical="center"/>
    </xf>
    <xf numFmtId="0" fontId="0" fillId="0" borderId="10" xfId="0" applyBorder="1"/>
    <xf numFmtId="0" fontId="0" fillId="0" borderId="14" xfId="0" applyBorder="1"/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8" fillId="9" borderId="1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</cellXfs>
  <cellStyles count="4">
    <cellStyle name="Hiperlink" xfId="3" builtinId="8"/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colors>
    <mruColors>
      <color rgb="FF66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104262</xdr:colOff>
      <xdr:row>0</xdr:row>
      <xdr:rowOff>142875</xdr:rowOff>
    </xdr:from>
    <xdr:to>
      <xdr:col>3</xdr:col>
      <xdr:colOff>295275</xdr:colOff>
      <xdr:row>0</xdr:row>
      <xdr:rowOff>459781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412" y="142875"/>
          <a:ext cx="1362588" cy="316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228087</xdr:colOff>
      <xdr:row>0</xdr:row>
      <xdr:rowOff>123826</xdr:rowOff>
    </xdr:from>
    <xdr:to>
      <xdr:col>3</xdr:col>
      <xdr:colOff>257526</xdr:colOff>
      <xdr:row>0</xdr:row>
      <xdr:rowOff>495300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087" y="123826"/>
          <a:ext cx="1562964" cy="371474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1</xdr:row>
      <xdr:rowOff>333915</xdr:rowOff>
    </xdr:from>
    <xdr:to>
      <xdr:col>3</xdr:col>
      <xdr:colOff>276225</xdr:colOff>
      <xdr:row>3</xdr:row>
      <xdr:rowOff>104329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9675" y="857790"/>
          <a:ext cx="600075" cy="665764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4</xdr:row>
      <xdr:rowOff>1</xdr:rowOff>
    </xdr:from>
    <xdr:to>
      <xdr:col>3</xdr:col>
      <xdr:colOff>228600</xdr:colOff>
      <xdr:row>5</xdr:row>
      <xdr:rowOff>50950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6825" y="1866901"/>
          <a:ext cx="495300" cy="498624"/>
        </a:xfrm>
        <a:prstGeom prst="rect">
          <a:avLst/>
        </a:prstGeom>
      </xdr:spPr>
    </xdr:pic>
    <xdr:clientData/>
  </xdr:twoCellAnchor>
  <xdr:twoCellAnchor editAs="oneCell">
    <xdr:from>
      <xdr:col>2</xdr:col>
      <xdr:colOff>361949</xdr:colOff>
      <xdr:row>6</xdr:row>
      <xdr:rowOff>95250</xdr:rowOff>
    </xdr:from>
    <xdr:to>
      <xdr:col>3</xdr:col>
      <xdr:colOff>209548</xdr:colOff>
      <xdr:row>7</xdr:row>
      <xdr:rowOff>104774</xdr:rowOff>
    </xdr:to>
    <xdr:pic>
      <xdr:nvPicPr>
        <xdr:cNvPr id="6" name="Imagem 5" descr="Resultado de imagem para instagram ic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4" y="2857500"/>
          <a:ext cx="457199" cy="45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314325</xdr:colOff>
      <xdr:row>7</xdr:row>
      <xdr:rowOff>424614</xdr:rowOff>
    </xdr:from>
    <xdr:to>
      <xdr:col>3</xdr:col>
      <xdr:colOff>176752</xdr:colOff>
      <xdr:row>9</xdr:row>
      <xdr:rowOff>47625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8250" y="3272589"/>
          <a:ext cx="472027" cy="51836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304800</xdr:colOff>
      <xdr:row>1</xdr:row>
      <xdr:rowOff>304800</xdr:rowOff>
    </xdr:to>
    <xdr:sp macro="" textlink="">
      <xdr:nvSpPr>
        <xdr:cNvPr id="4099" name="AutoShape 3" descr="Resultado de imagem para cupom promocional icon"/>
        <xdr:cNvSpPr>
          <a:spLocks noChangeAspect="1" noChangeArrowheads="1"/>
        </xdr:cNvSpPr>
      </xdr:nvSpPr>
      <xdr:spPr bwMode="auto">
        <a:xfrm>
          <a:off x="8239125" y="52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9525</xdr:colOff>
      <xdr:row>2</xdr:row>
      <xdr:rowOff>19050</xdr:rowOff>
    </xdr:from>
    <xdr:to>
      <xdr:col>13</xdr:col>
      <xdr:colOff>76200</xdr:colOff>
      <xdr:row>3</xdr:row>
      <xdr:rowOff>3917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029450" y="990600"/>
          <a:ext cx="676275" cy="432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smart.planilhas" TargetMode="External"/><Relationship Id="rId2" Type="http://schemas.openxmlformats.org/officeDocument/2006/relationships/hyperlink" Target="https://www.facebook.com/smartplanilha" TargetMode="External"/><Relationship Id="rId1" Type="http://schemas.openxmlformats.org/officeDocument/2006/relationships/hyperlink" Target="http://www.smartplanilhas.com.br/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www.linkedin.com/company/smart-planilh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R51"/>
  <sheetViews>
    <sheetView showGridLines="0" tabSelected="1" workbookViewId="0">
      <selection activeCell="O4" sqref="O4"/>
    </sheetView>
  </sheetViews>
  <sheetFormatPr defaultRowHeight="15" x14ac:dyDescent="0.25"/>
  <cols>
    <col min="1" max="1" width="0.85546875" customWidth="1"/>
    <col min="2" max="2" width="4.7109375" customWidth="1"/>
    <col min="3" max="3" width="12.85546875" customWidth="1"/>
    <col min="4" max="6" width="13.85546875" customWidth="1"/>
    <col min="7" max="7" width="2.28515625" customWidth="1"/>
    <col min="8" max="9" width="13.85546875" customWidth="1"/>
    <col min="10" max="10" width="2.28515625" customWidth="1"/>
    <col min="11" max="13" width="11.5703125" customWidth="1"/>
  </cols>
  <sheetData>
    <row r="1" spans="1:18" s="11" customFormat="1" ht="41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9.75" customHeight="1" x14ac:dyDescent="0.25">
      <c r="A2" s="9"/>
      <c r="B2" s="9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1"/>
      <c r="P2" s="6"/>
      <c r="Q2" s="7"/>
    </row>
    <row r="3" spans="1:18" ht="24" customHeight="1" x14ac:dyDescent="0.25">
      <c r="A3" s="9"/>
      <c r="B3" s="9"/>
      <c r="C3" s="22" t="s">
        <v>5</v>
      </c>
      <c r="D3" s="19" t="s">
        <v>13</v>
      </c>
      <c r="E3" s="20"/>
      <c r="F3" s="21"/>
      <c r="G3" s="13"/>
      <c r="H3" s="22" t="s">
        <v>0</v>
      </c>
      <c r="I3" s="19" t="s">
        <v>13</v>
      </c>
      <c r="J3" s="20"/>
      <c r="K3" s="20"/>
      <c r="L3" s="20"/>
      <c r="M3" s="21"/>
      <c r="N3" s="9"/>
      <c r="O3" s="1"/>
      <c r="P3" s="6"/>
      <c r="Q3" s="7"/>
    </row>
    <row r="4" spans="1:18" ht="14.25" customHeight="1" x14ac:dyDescent="0.25">
      <c r="A4" s="9"/>
      <c r="B4" s="9"/>
      <c r="C4" s="8"/>
      <c r="D4" s="8"/>
      <c r="E4" s="8"/>
      <c r="F4" s="8"/>
      <c r="G4" s="13"/>
      <c r="H4" s="13"/>
      <c r="I4" s="13"/>
      <c r="J4" s="13"/>
      <c r="K4" s="13"/>
      <c r="L4" s="13"/>
      <c r="M4" s="13"/>
      <c r="N4" s="9"/>
      <c r="O4" s="1"/>
      <c r="P4" s="6"/>
      <c r="Q4" s="7"/>
    </row>
    <row r="5" spans="1:18" ht="25.5" x14ac:dyDescent="0.25">
      <c r="A5" s="9"/>
      <c r="B5" s="9"/>
      <c r="C5" s="23" t="s">
        <v>10</v>
      </c>
      <c r="D5" s="18">
        <v>14650</v>
      </c>
      <c r="E5" s="18"/>
      <c r="F5" s="18"/>
      <c r="G5" s="13"/>
      <c r="H5" s="23" t="s">
        <v>12</v>
      </c>
      <c r="I5" s="18">
        <f>SUM(D9:D39)</f>
        <v>2800</v>
      </c>
      <c r="J5" s="18"/>
      <c r="K5" s="18"/>
      <c r="L5" s="18"/>
      <c r="M5" s="18"/>
      <c r="N5" s="9"/>
      <c r="O5" s="1"/>
      <c r="P5" s="6"/>
      <c r="Q5" s="7"/>
    </row>
    <row r="6" spans="1:18" x14ac:dyDescent="0.25">
      <c r="A6" s="9"/>
      <c r="B6" s="9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9"/>
      <c r="O6" s="1"/>
      <c r="P6" s="4"/>
      <c r="Q6" s="2"/>
    </row>
    <row r="7" spans="1:18" ht="15.75" customHeight="1" x14ac:dyDescent="0.25">
      <c r="A7" s="9"/>
      <c r="B7" s="9"/>
      <c r="C7" s="24" t="s">
        <v>0</v>
      </c>
      <c r="D7" s="25" t="s">
        <v>1</v>
      </c>
      <c r="E7" s="25"/>
      <c r="F7" s="25"/>
      <c r="G7" s="13"/>
      <c r="H7" s="26" t="s">
        <v>3</v>
      </c>
      <c r="I7" s="26"/>
      <c r="J7" s="13"/>
      <c r="K7" s="27" t="s">
        <v>7</v>
      </c>
      <c r="L7" s="28" t="s">
        <v>9</v>
      </c>
      <c r="M7" s="27" t="s">
        <v>8</v>
      </c>
      <c r="N7" s="9"/>
      <c r="O7" s="1"/>
      <c r="P7" s="4"/>
      <c r="Q7" s="2"/>
    </row>
    <row r="8" spans="1:18" x14ac:dyDescent="0.25">
      <c r="A8" s="9"/>
      <c r="B8" s="9"/>
      <c r="C8" s="24"/>
      <c r="D8" s="29" t="s">
        <v>6</v>
      </c>
      <c r="E8" s="29" t="s">
        <v>11</v>
      </c>
      <c r="F8" s="29" t="s">
        <v>4</v>
      </c>
      <c r="G8" s="13"/>
      <c r="H8" s="30" t="s">
        <v>6</v>
      </c>
      <c r="I8" s="30" t="s">
        <v>2</v>
      </c>
      <c r="J8" s="13"/>
      <c r="K8" s="27"/>
      <c r="L8" s="28"/>
      <c r="M8" s="27"/>
      <c r="N8" s="9"/>
      <c r="O8" s="1"/>
      <c r="P8" s="4"/>
      <c r="Q8" s="2"/>
    </row>
    <row r="9" spans="1:18" x14ac:dyDescent="0.25">
      <c r="A9" s="9"/>
      <c r="B9" s="14">
        <f>WEEKDAY(C9)</f>
        <v>6</v>
      </c>
      <c r="C9" s="31">
        <v>43770</v>
      </c>
      <c r="D9" s="12">
        <v>500</v>
      </c>
      <c r="E9" s="32">
        <f>D$5/(COUNT(C$9:C$39))</f>
        <v>472.58064516129031</v>
      </c>
      <c r="F9" s="33">
        <f>IF(D9,D9-E9,"")</f>
        <v>27.419354838709694</v>
      </c>
      <c r="G9" s="13"/>
      <c r="H9" s="34">
        <f>D9</f>
        <v>500</v>
      </c>
      <c r="I9" s="34">
        <f>E9</f>
        <v>472.58064516129031</v>
      </c>
      <c r="J9" s="13"/>
      <c r="K9" s="13">
        <v>10</v>
      </c>
      <c r="L9" s="13">
        <v>2</v>
      </c>
      <c r="M9" s="35">
        <f>(L9/K9)</f>
        <v>0.2</v>
      </c>
      <c r="N9" s="9"/>
      <c r="O9" s="1"/>
      <c r="P9" s="4"/>
      <c r="Q9" s="2"/>
    </row>
    <row r="10" spans="1:18" x14ac:dyDescent="0.25">
      <c r="A10" s="9"/>
      <c r="B10" s="14">
        <f t="shared" ref="B10:B39" si="0">WEEKDAY(C10)</f>
        <v>7</v>
      </c>
      <c r="C10" s="31">
        <f>C9+1</f>
        <v>43771</v>
      </c>
      <c r="D10" s="12">
        <v>1200</v>
      </c>
      <c r="E10" s="32">
        <f>D$5/(COUNT(C$9:C$39))</f>
        <v>472.58064516129031</v>
      </c>
      <c r="F10" s="33">
        <f t="shared" ref="F10:F39" si="1">IF(D10,D10-E10,"")</f>
        <v>727.41935483870975</v>
      </c>
      <c r="G10" s="13"/>
      <c r="H10" s="34">
        <f t="shared" ref="H10:I12" si="2">D10+H9</f>
        <v>1700</v>
      </c>
      <c r="I10" s="34">
        <f t="shared" si="2"/>
        <v>945.16129032258061</v>
      </c>
      <c r="J10" s="13"/>
      <c r="K10" s="13">
        <v>3</v>
      </c>
      <c r="L10" s="13">
        <v>2</v>
      </c>
      <c r="M10" s="35">
        <f t="shared" ref="M10:M36" si="3">(L10/K10)</f>
        <v>0.66666666666666663</v>
      </c>
      <c r="N10" s="9"/>
      <c r="O10" s="1"/>
      <c r="P10" s="4"/>
      <c r="Q10" s="2"/>
    </row>
    <row r="11" spans="1:18" x14ac:dyDescent="0.25">
      <c r="A11" s="9"/>
      <c r="B11" s="14">
        <f t="shared" si="0"/>
        <v>1</v>
      </c>
      <c r="C11" s="31">
        <f t="shared" ref="C11:C39" si="4">C10+1</f>
        <v>43772</v>
      </c>
      <c r="D11" s="12">
        <v>600</v>
      </c>
      <c r="E11" s="32">
        <f>D$5/(COUNT(C$9:C$39))</f>
        <v>472.58064516129031</v>
      </c>
      <c r="F11" s="33">
        <f t="shared" si="1"/>
        <v>127.41935483870969</v>
      </c>
      <c r="G11" s="13"/>
      <c r="H11" s="34">
        <f t="shared" si="2"/>
        <v>2300</v>
      </c>
      <c r="I11" s="34">
        <f t="shared" si="2"/>
        <v>1417.741935483871</v>
      </c>
      <c r="J11" s="13"/>
      <c r="K11" s="13">
        <v>20</v>
      </c>
      <c r="L11" s="13">
        <v>20</v>
      </c>
      <c r="M11" s="35">
        <f t="shared" si="3"/>
        <v>1</v>
      </c>
      <c r="N11" s="9"/>
      <c r="O11" s="1"/>
      <c r="P11" s="4"/>
      <c r="Q11" s="2"/>
    </row>
    <row r="12" spans="1:18" x14ac:dyDescent="0.25">
      <c r="A12" s="9"/>
      <c r="B12" s="14">
        <f t="shared" si="0"/>
        <v>2</v>
      </c>
      <c r="C12" s="31">
        <f t="shared" si="4"/>
        <v>43773</v>
      </c>
      <c r="D12" s="12">
        <v>200</v>
      </c>
      <c r="E12" s="32">
        <f>D$5/(COUNT(C$9:C$39))</f>
        <v>472.58064516129031</v>
      </c>
      <c r="F12" s="33">
        <f t="shared" si="1"/>
        <v>-272.58064516129031</v>
      </c>
      <c r="G12" s="13"/>
      <c r="H12" s="34">
        <f t="shared" si="2"/>
        <v>2500</v>
      </c>
      <c r="I12" s="34">
        <f t="shared" si="2"/>
        <v>1890.3225806451612</v>
      </c>
      <c r="J12" s="13"/>
      <c r="K12" s="13">
        <v>5</v>
      </c>
      <c r="L12" s="13">
        <v>3</v>
      </c>
      <c r="M12" s="35">
        <f t="shared" si="3"/>
        <v>0.6</v>
      </c>
      <c r="N12" s="9"/>
      <c r="O12" s="1"/>
      <c r="P12" s="4"/>
      <c r="Q12" s="2"/>
    </row>
    <row r="13" spans="1:18" x14ac:dyDescent="0.25">
      <c r="A13" s="9"/>
      <c r="B13" s="14">
        <f t="shared" si="0"/>
        <v>3</v>
      </c>
      <c r="C13" s="31">
        <f t="shared" si="4"/>
        <v>43774</v>
      </c>
      <c r="D13" s="12">
        <v>300</v>
      </c>
      <c r="E13" s="32">
        <f>D$5/(COUNT(C$9:C$39))</f>
        <v>472.58064516129031</v>
      </c>
      <c r="F13" s="33">
        <f>IF(D13,D13-E13,"")</f>
        <v>-172.58064516129031</v>
      </c>
      <c r="G13" s="13"/>
      <c r="H13" s="34">
        <f t="shared" ref="H13:H36" si="5">D13+H12</f>
        <v>2800</v>
      </c>
      <c r="I13" s="34">
        <f>E13+I12</f>
        <v>2362.9032258064517</v>
      </c>
      <c r="J13" s="13"/>
      <c r="K13" s="13">
        <v>6</v>
      </c>
      <c r="L13" s="13">
        <v>3</v>
      </c>
      <c r="M13" s="35">
        <f t="shared" si="3"/>
        <v>0.5</v>
      </c>
      <c r="N13" s="9"/>
      <c r="O13" s="1"/>
      <c r="P13" s="4"/>
      <c r="Q13" s="2"/>
    </row>
    <row r="14" spans="1:18" x14ac:dyDescent="0.25">
      <c r="A14" s="9"/>
      <c r="B14" s="14">
        <f t="shared" si="0"/>
        <v>4</v>
      </c>
      <c r="C14" s="31">
        <f t="shared" si="4"/>
        <v>43775</v>
      </c>
      <c r="D14" s="12"/>
      <c r="E14" s="32">
        <f>D$5/(COUNT(C$9:C$39))</f>
        <v>472.58064516129031</v>
      </c>
      <c r="F14" s="33" t="str">
        <f t="shared" si="1"/>
        <v/>
      </c>
      <c r="G14" s="13"/>
      <c r="H14" s="34">
        <f t="shared" si="5"/>
        <v>2800</v>
      </c>
      <c r="I14" s="34">
        <f t="shared" ref="I14:I36" si="6">E14+I13</f>
        <v>2835.483870967742</v>
      </c>
      <c r="J14" s="13"/>
      <c r="K14" s="13">
        <v>7</v>
      </c>
      <c r="L14" s="13">
        <v>4</v>
      </c>
      <c r="M14" s="35">
        <f t="shared" si="3"/>
        <v>0.5714285714285714</v>
      </c>
      <c r="N14" s="9"/>
      <c r="O14" s="1"/>
      <c r="P14" s="4"/>
      <c r="Q14" s="2"/>
    </row>
    <row r="15" spans="1:18" x14ac:dyDescent="0.25">
      <c r="A15" s="9"/>
      <c r="B15" s="14">
        <f t="shared" si="0"/>
        <v>5</v>
      </c>
      <c r="C15" s="31">
        <f t="shared" si="4"/>
        <v>43776</v>
      </c>
      <c r="D15" s="12"/>
      <c r="E15" s="32">
        <f>D$5/(COUNT(C$9:C$39))</f>
        <v>472.58064516129031</v>
      </c>
      <c r="F15" s="33" t="str">
        <f t="shared" si="1"/>
        <v/>
      </c>
      <c r="G15" s="13"/>
      <c r="H15" s="34">
        <f t="shared" si="5"/>
        <v>2800</v>
      </c>
      <c r="I15" s="34">
        <f t="shared" si="6"/>
        <v>3308.0645161290322</v>
      </c>
      <c r="J15" s="13"/>
      <c r="K15" s="13">
        <v>9</v>
      </c>
      <c r="L15" s="13">
        <v>7</v>
      </c>
      <c r="M15" s="35">
        <f t="shared" si="3"/>
        <v>0.77777777777777779</v>
      </c>
      <c r="N15" s="9"/>
      <c r="O15" s="1"/>
      <c r="P15" s="4"/>
      <c r="Q15" s="2"/>
    </row>
    <row r="16" spans="1:18" x14ac:dyDescent="0.25">
      <c r="A16" s="9"/>
      <c r="B16" s="14">
        <f t="shared" si="0"/>
        <v>6</v>
      </c>
      <c r="C16" s="31">
        <f t="shared" si="4"/>
        <v>43777</v>
      </c>
      <c r="D16" s="12"/>
      <c r="E16" s="32">
        <f>D$5/(COUNT(C$9:C$39))</f>
        <v>472.58064516129031</v>
      </c>
      <c r="F16" s="33" t="str">
        <f t="shared" si="1"/>
        <v/>
      </c>
      <c r="G16" s="13"/>
      <c r="H16" s="34">
        <f t="shared" si="5"/>
        <v>2800</v>
      </c>
      <c r="I16" s="34">
        <f t="shared" si="6"/>
        <v>3780.6451612903224</v>
      </c>
      <c r="J16" s="13"/>
      <c r="K16" s="13">
        <v>7</v>
      </c>
      <c r="L16" s="13">
        <v>5</v>
      </c>
      <c r="M16" s="35">
        <f t="shared" si="3"/>
        <v>0.7142857142857143</v>
      </c>
      <c r="N16" s="9"/>
      <c r="O16" s="1"/>
      <c r="P16" s="4"/>
      <c r="Q16" s="2"/>
    </row>
    <row r="17" spans="1:17" x14ac:dyDescent="0.25">
      <c r="A17" s="9"/>
      <c r="B17" s="14">
        <f t="shared" si="0"/>
        <v>7</v>
      </c>
      <c r="C17" s="31">
        <f t="shared" si="4"/>
        <v>43778</v>
      </c>
      <c r="D17" s="12"/>
      <c r="E17" s="32">
        <f>D$5/(COUNT(C$9:C$39))</f>
        <v>472.58064516129031</v>
      </c>
      <c r="F17" s="33" t="str">
        <f t="shared" si="1"/>
        <v/>
      </c>
      <c r="G17" s="13"/>
      <c r="H17" s="34">
        <f t="shared" si="5"/>
        <v>2800</v>
      </c>
      <c r="I17" s="34">
        <f t="shared" si="6"/>
        <v>4253.2258064516127</v>
      </c>
      <c r="J17" s="13"/>
      <c r="K17" s="13">
        <v>5</v>
      </c>
      <c r="L17" s="13">
        <v>2</v>
      </c>
      <c r="M17" s="35">
        <f t="shared" si="3"/>
        <v>0.4</v>
      </c>
      <c r="N17" s="9"/>
      <c r="O17" s="1"/>
      <c r="P17" s="4"/>
      <c r="Q17" s="2"/>
    </row>
    <row r="18" spans="1:17" x14ac:dyDescent="0.25">
      <c r="A18" s="9"/>
      <c r="B18" s="14">
        <f t="shared" si="0"/>
        <v>1</v>
      </c>
      <c r="C18" s="31">
        <f t="shared" si="4"/>
        <v>43779</v>
      </c>
      <c r="D18" s="12"/>
      <c r="E18" s="32">
        <f>D$5/(COUNT(C$9:C$39))</f>
        <v>472.58064516129031</v>
      </c>
      <c r="F18" s="33" t="str">
        <f t="shared" si="1"/>
        <v/>
      </c>
      <c r="G18" s="13"/>
      <c r="H18" s="34">
        <f t="shared" si="5"/>
        <v>2800</v>
      </c>
      <c r="I18" s="34">
        <f t="shared" si="6"/>
        <v>4725.8064516129034</v>
      </c>
      <c r="J18" s="13"/>
      <c r="K18" s="13">
        <v>3</v>
      </c>
      <c r="L18" s="13">
        <v>1</v>
      </c>
      <c r="M18" s="35">
        <f t="shared" si="3"/>
        <v>0.33333333333333331</v>
      </c>
      <c r="N18" s="9"/>
      <c r="O18" s="1"/>
      <c r="P18" s="4"/>
      <c r="Q18" s="2"/>
    </row>
    <row r="19" spans="1:17" x14ac:dyDescent="0.25">
      <c r="A19" s="9"/>
      <c r="B19" s="14">
        <f t="shared" si="0"/>
        <v>2</v>
      </c>
      <c r="C19" s="31">
        <f t="shared" si="4"/>
        <v>43780</v>
      </c>
      <c r="D19" s="12"/>
      <c r="E19" s="32">
        <f>D$5/(COUNT(C$9:C$39))</f>
        <v>472.58064516129031</v>
      </c>
      <c r="F19" s="33" t="str">
        <f t="shared" si="1"/>
        <v/>
      </c>
      <c r="G19" s="13"/>
      <c r="H19" s="34">
        <f t="shared" si="5"/>
        <v>2800</v>
      </c>
      <c r="I19" s="34">
        <f t="shared" si="6"/>
        <v>5198.3870967741941</v>
      </c>
      <c r="J19" s="13"/>
      <c r="K19" s="13">
        <v>13</v>
      </c>
      <c r="L19" s="13">
        <v>2</v>
      </c>
      <c r="M19" s="35">
        <f t="shared" si="3"/>
        <v>0.15384615384615385</v>
      </c>
      <c r="N19" s="9"/>
      <c r="O19" s="1"/>
      <c r="P19" s="4"/>
      <c r="Q19" s="2"/>
    </row>
    <row r="20" spans="1:17" x14ac:dyDescent="0.25">
      <c r="A20" s="9"/>
      <c r="B20" s="14">
        <f t="shared" si="0"/>
        <v>3</v>
      </c>
      <c r="C20" s="31">
        <f t="shared" si="4"/>
        <v>43781</v>
      </c>
      <c r="D20" s="12"/>
      <c r="E20" s="32">
        <f>D$5/(COUNT(C$9:C$39))</f>
        <v>472.58064516129031</v>
      </c>
      <c r="F20" s="33" t="str">
        <f t="shared" si="1"/>
        <v/>
      </c>
      <c r="G20" s="13"/>
      <c r="H20" s="34">
        <f t="shared" si="5"/>
        <v>2800</v>
      </c>
      <c r="I20" s="34">
        <f t="shared" si="6"/>
        <v>5670.9677419354848</v>
      </c>
      <c r="J20" s="13"/>
      <c r="K20" s="13">
        <v>25</v>
      </c>
      <c r="L20" s="13">
        <v>14</v>
      </c>
      <c r="M20" s="35">
        <f t="shared" si="3"/>
        <v>0.56000000000000005</v>
      </c>
      <c r="N20" s="9"/>
      <c r="O20" s="1"/>
      <c r="P20" s="4"/>
      <c r="Q20" s="2"/>
    </row>
    <row r="21" spans="1:17" x14ac:dyDescent="0.25">
      <c r="A21" s="9"/>
      <c r="B21" s="14">
        <f t="shared" si="0"/>
        <v>4</v>
      </c>
      <c r="C21" s="31">
        <f t="shared" si="4"/>
        <v>43782</v>
      </c>
      <c r="D21" s="12"/>
      <c r="E21" s="32">
        <f>D$5/(COUNT(C$9:C$39))</f>
        <v>472.58064516129031</v>
      </c>
      <c r="F21" s="33" t="str">
        <f t="shared" si="1"/>
        <v/>
      </c>
      <c r="G21" s="13"/>
      <c r="H21" s="34">
        <f t="shared" si="5"/>
        <v>2800</v>
      </c>
      <c r="I21" s="34">
        <f t="shared" si="6"/>
        <v>6143.5483870967755</v>
      </c>
      <c r="J21" s="13"/>
      <c r="K21" s="13">
        <v>8</v>
      </c>
      <c r="L21" s="13">
        <v>5</v>
      </c>
      <c r="M21" s="35">
        <f t="shared" si="3"/>
        <v>0.625</v>
      </c>
      <c r="N21" s="9"/>
      <c r="O21" s="1"/>
      <c r="P21" s="4"/>
      <c r="Q21" s="2"/>
    </row>
    <row r="22" spans="1:17" x14ac:dyDescent="0.25">
      <c r="A22" s="9"/>
      <c r="B22" s="14">
        <f t="shared" si="0"/>
        <v>5</v>
      </c>
      <c r="C22" s="31">
        <f t="shared" si="4"/>
        <v>43783</v>
      </c>
      <c r="D22" s="12"/>
      <c r="E22" s="32">
        <f>D$5/(COUNT(C$9:C$39))</f>
        <v>472.58064516129031</v>
      </c>
      <c r="F22" s="33" t="str">
        <f t="shared" si="1"/>
        <v/>
      </c>
      <c r="G22" s="13"/>
      <c r="H22" s="34">
        <f t="shared" si="5"/>
        <v>2800</v>
      </c>
      <c r="I22" s="34">
        <f t="shared" si="6"/>
        <v>6616.1290322580662</v>
      </c>
      <c r="J22" s="13"/>
      <c r="K22" s="13">
        <v>6</v>
      </c>
      <c r="L22" s="13">
        <v>3</v>
      </c>
      <c r="M22" s="35">
        <f t="shared" si="3"/>
        <v>0.5</v>
      </c>
      <c r="N22" s="9"/>
      <c r="O22" s="1"/>
      <c r="P22" s="4"/>
      <c r="Q22" s="2"/>
    </row>
    <row r="23" spans="1:17" x14ac:dyDescent="0.25">
      <c r="A23" s="9"/>
      <c r="B23" s="14">
        <f t="shared" si="0"/>
        <v>6</v>
      </c>
      <c r="C23" s="31">
        <f t="shared" si="4"/>
        <v>43784</v>
      </c>
      <c r="D23" s="12"/>
      <c r="E23" s="32">
        <f>D$5/(COUNT(C$9:C$39))</f>
        <v>472.58064516129031</v>
      </c>
      <c r="F23" s="33" t="str">
        <f t="shared" si="1"/>
        <v/>
      </c>
      <c r="G23" s="13"/>
      <c r="H23" s="34">
        <f t="shared" si="5"/>
        <v>2800</v>
      </c>
      <c r="I23" s="34">
        <f t="shared" si="6"/>
        <v>7088.7096774193569</v>
      </c>
      <c r="J23" s="13"/>
      <c r="K23" s="13">
        <v>4</v>
      </c>
      <c r="L23" s="13">
        <v>3</v>
      </c>
      <c r="M23" s="35">
        <f t="shared" si="3"/>
        <v>0.75</v>
      </c>
      <c r="N23" s="9"/>
      <c r="O23" s="1"/>
      <c r="P23" s="4"/>
      <c r="Q23" s="2"/>
    </row>
    <row r="24" spans="1:17" x14ac:dyDescent="0.25">
      <c r="A24" s="9"/>
      <c r="B24" s="14">
        <f t="shared" si="0"/>
        <v>7</v>
      </c>
      <c r="C24" s="31">
        <f t="shared" si="4"/>
        <v>43785</v>
      </c>
      <c r="D24" s="12"/>
      <c r="E24" s="32">
        <f>D$5/(COUNT(C$9:C$39))</f>
        <v>472.58064516129031</v>
      </c>
      <c r="F24" s="33" t="str">
        <f t="shared" si="1"/>
        <v/>
      </c>
      <c r="G24" s="13"/>
      <c r="H24" s="34">
        <f t="shared" si="5"/>
        <v>2800</v>
      </c>
      <c r="I24" s="34">
        <f t="shared" si="6"/>
        <v>7561.2903225806476</v>
      </c>
      <c r="J24" s="13"/>
      <c r="K24" s="13">
        <v>3</v>
      </c>
      <c r="L24" s="13">
        <v>2</v>
      </c>
      <c r="M24" s="35">
        <f t="shared" si="3"/>
        <v>0.66666666666666663</v>
      </c>
      <c r="N24" s="9"/>
      <c r="O24" s="1"/>
      <c r="P24" s="4"/>
      <c r="Q24" s="2"/>
    </row>
    <row r="25" spans="1:17" x14ac:dyDescent="0.25">
      <c r="A25" s="9"/>
      <c r="B25" s="14">
        <f t="shared" si="0"/>
        <v>1</v>
      </c>
      <c r="C25" s="31">
        <f t="shared" si="4"/>
        <v>43786</v>
      </c>
      <c r="D25" s="12"/>
      <c r="E25" s="32">
        <f>D$5/(COUNT(C$9:C$39))</f>
        <v>472.58064516129031</v>
      </c>
      <c r="F25" s="33" t="str">
        <f t="shared" si="1"/>
        <v/>
      </c>
      <c r="G25" s="13"/>
      <c r="H25" s="34">
        <f t="shared" si="5"/>
        <v>2800</v>
      </c>
      <c r="I25" s="34">
        <f t="shared" si="6"/>
        <v>8033.8709677419383</v>
      </c>
      <c r="J25" s="13"/>
      <c r="K25" s="13">
        <v>7</v>
      </c>
      <c r="L25" s="13">
        <v>3</v>
      </c>
      <c r="M25" s="35">
        <f t="shared" si="3"/>
        <v>0.42857142857142855</v>
      </c>
      <c r="N25" s="9"/>
      <c r="O25" s="1"/>
      <c r="P25" s="4"/>
      <c r="Q25" s="2"/>
    </row>
    <row r="26" spans="1:17" x14ac:dyDescent="0.25">
      <c r="A26" s="9"/>
      <c r="B26" s="14">
        <f t="shared" si="0"/>
        <v>2</v>
      </c>
      <c r="C26" s="31">
        <f t="shared" si="4"/>
        <v>43787</v>
      </c>
      <c r="D26" s="12"/>
      <c r="E26" s="32">
        <f>D$5/(COUNT(C$9:C$39))</f>
        <v>472.58064516129031</v>
      </c>
      <c r="F26" s="33" t="str">
        <f t="shared" si="1"/>
        <v/>
      </c>
      <c r="G26" s="13"/>
      <c r="H26" s="34">
        <f t="shared" si="5"/>
        <v>2800</v>
      </c>
      <c r="I26" s="34">
        <f t="shared" si="6"/>
        <v>8506.451612903229</v>
      </c>
      <c r="J26" s="13"/>
      <c r="K26" s="13">
        <v>8</v>
      </c>
      <c r="L26" s="13">
        <v>5</v>
      </c>
      <c r="M26" s="35">
        <f t="shared" si="3"/>
        <v>0.625</v>
      </c>
      <c r="N26" s="9"/>
      <c r="O26" s="1"/>
      <c r="P26" s="4"/>
      <c r="Q26" s="2"/>
    </row>
    <row r="27" spans="1:17" x14ac:dyDescent="0.25">
      <c r="A27" s="9"/>
      <c r="B27" s="14">
        <f t="shared" si="0"/>
        <v>3</v>
      </c>
      <c r="C27" s="31">
        <f t="shared" si="4"/>
        <v>43788</v>
      </c>
      <c r="D27" s="12"/>
      <c r="E27" s="32">
        <f>D$5/(COUNT(C$9:C$39))</f>
        <v>472.58064516129031</v>
      </c>
      <c r="F27" s="33" t="str">
        <f t="shared" si="1"/>
        <v/>
      </c>
      <c r="G27" s="13"/>
      <c r="H27" s="34">
        <f t="shared" si="5"/>
        <v>2800</v>
      </c>
      <c r="I27" s="34">
        <f t="shared" si="6"/>
        <v>8979.0322580645188</v>
      </c>
      <c r="J27" s="13"/>
      <c r="K27" s="13">
        <v>9</v>
      </c>
      <c r="L27" s="13">
        <v>6</v>
      </c>
      <c r="M27" s="35">
        <f t="shared" si="3"/>
        <v>0.66666666666666663</v>
      </c>
      <c r="N27" s="9"/>
      <c r="O27" s="1"/>
      <c r="P27" s="4"/>
      <c r="Q27" s="2"/>
    </row>
    <row r="28" spans="1:17" x14ac:dyDescent="0.25">
      <c r="A28" s="9"/>
      <c r="B28" s="14">
        <f t="shared" si="0"/>
        <v>4</v>
      </c>
      <c r="C28" s="31">
        <f t="shared" si="4"/>
        <v>43789</v>
      </c>
      <c r="D28" s="12"/>
      <c r="E28" s="32">
        <f>D$5/(COUNT(C$9:C$39))</f>
        <v>472.58064516129031</v>
      </c>
      <c r="F28" s="33" t="str">
        <f t="shared" si="1"/>
        <v/>
      </c>
      <c r="G28" s="13"/>
      <c r="H28" s="34">
        <f t="shared" si="5"/>
        <v>2800</v>
      </c>
      <c r="I28" s="34">
        <f t="shared" si="6"/>
        <v>9451.6129032258086</v>
      </c>
      <c r="J28" s="13"/>
      <c r="K28" s="13">
        <v>7</v>
      </c>
      <c r="L28" s="13">
        <v>4</v>
      </c>
      <c r="M28" s="35">
        <f t="shared" si="3"/>
        <v>0.5714285714285714</v>
      </c>
      <c r="N28" s="9"/>
      <c r="O28" s="1"/>
      <c r="P28" s="4"/>
      <c r="Q28" s="2"/>
    </row>
    <row r="29" spans="1:17" x14ac:dyDescent="0.25">
      <c r="A29" s="9"/>
      <c r="B29" s="14">
        <f t="shared" si="0"/>
        <v>5</v>
      </c>
      <c r="C29" s="31">
        <f t="shared" si="4"/>
        <v>43790</v>
      </c>
      <c r="D29" s="12"/>
      <c r="E29" s="32">
        <f>D$5/(COUNT(C$9:C$39))</f>
        <v>472.58064516129031</v>
      </c>
      <c r="F29" s="33" t="str">
        <f t="shared" si="1"/>
        <v/>
      </c>
      <c r="G29" s="13"/>
      <c r="H29" s="34">
        <f t="shared" si="5"/>
        <v>2800</v>
      </c>
      <c r="I29" s="34">
        <f t="shared" si="6"/>
        <v>9924.1935483870984</v>
      </c>
      <c r="J29" s="13"/>
      <c r="K29" s="13">
        <v>6</v>
      </c>
      <c r="L29" s="13">
        <v>5</v>
      </c>
      <c r="M29" s="35">
        <f t="shared" si="3"/>
        <v>0.83333333333333337</v>
      </c>
      <c r="N29" s="9"/>
      <c r="O29" s="1"/>
      <c r="P29" s="4"/>
      <c r="Q29" s="2"/>
    </row>
    <row r="30" spans="1:17" x14ac:dyDescent="0.25">
      <c r="A30" s="9"/>
      <c r="B30" s="14">
        <f t="shared" si="0"/>
        <v>6</v>
      </c>
      <c r="C30" s="31">
        <f t="shared" si="4"/>
        <v>43791</v>
      </c>
      <c r="D30" s="12"/>
      <c r="E30" s="32">
        <f>D$5/(COUNT(C$9:C$39))</f>
        <v>472.58064516129031</v>
      </c>
      <c r="F30" s="33" t="str">
        <f t="shared" si="1"/>
        <v/>
      </c>
      <c r="G30" s="13"/>
      <c r="H30" s="34">
        <f t="shared" si="5"/>
        <v>2800</v>
      </c>
      <c r="I30" s="34">
        <f t="shared" si="6"/>
        <v>10396.774193548388</v>
      </c>
      <c r="J30" s="13"/>
      <c r="K30" s="13">
        <v>8</v>
      </c>
      <c r="L30" s="13">
        <v>3</v>
      </c>
      <c r="M30" s="35">
        <f t="shared" si="3"/>
        <v>0.375</v>
      </c>
      <c r="N30" s="9"/>
      <c r="O30" s="1"/>
      <c r="P30" s="4"/>
      <c r="Q30" s="2"/>
    </row>
    <row r="31" spans="1:17" x14ac:dyDescent="0.25">
      <c r="A31" s="9"/>
      <c r="B31" s="14">
        <f t="shared" si="0"/>
        <v>7</v>
      </c>
      <c r="C31" s="31">
        <f t="shared" si="4"/>
        <v>43792</v>
      </c>
      <c r="D31" s="12"/>
      <c r="E31" s="32">
        <f>D$5/(COUNT(C$9:C$39))</f>
        <v>472.58064516129031</v>
      </c>
      <c r="F31" s="33" t="str">
        <f t="shared" si="1"/>
        <v/>
      </c>
      <c r="G31" s="13"/>
      <c r="H31" s="34">
        <f t="shared" si="5"/>
        <v>2800</v>
      </c>
      <c r="I31" s="34">
        <f t="shared" si="6"/>
        <v>10869.354838709678</v>
      </c>
      <c r="J31" s="13"/>
      <c r="K31" s="13">
        <v>7</v>
      </c>
      <c r="L31" s="13">
        <v>4</v>
      </c>
      <c r="M31" s="35">
        <f t="shared" si="3"/>
        <v>0.5714285714285714</v>
      </c>
      <c r="N31" s="9"/>
      <c r="O31" s="1"/>
      <c r="P31" s="4"/>
      <c r="Q31" s="2"/>
    </row>
    <row r="32" spans="1:17" x14ac:dyDescent="0.25">
      <c r="A32" s="9"/>
      <c r="B32" s="14">
        <f t="shared" si="0"/>
        <v>1</v>
      </c>
      <c r="C32" s="31">
        <f t="shared" si="4"/>
        <v>43793</v>
      </c>
      <c r="D32" s="12"/>
      <c r="E32" s="32">
        <f>D$5/(COUNT(C$9:C$39))</f>
        <v>472.58064516129031</v>
      </c>
      <c r="F32" s="33" t="str">
        <f t="shared" si="1"/>
        <v/>
      </c>
      <c r="G32" s="13"/>
      <c r="H32" s="34">
        <f t="shared" si="5"/>
        <v>2800</v>
      </c>
      <c r="I32" s="34">
        <f t="shared" si="6"/>
        <v>11341.935483870968</v>
      </c>
      <c r="J32" s="13"/>
      <c r="K32" s="13">
        <v>6</v>
      </c>
      <c r="L32" s="13">
        <v>3</v>
      </c>
      <c r="M32" s="35">
        <f t="shared" si="3"/>
        <v>0.5</v>
      </c>
      <c r="N32" s="9"/>
      <c r="O32" s="1"/>
      <c r="P32" s="4"/>
      <c r="Q32" s="2"/>
    </row>
    <row r="33" spans="1:17" x14ac:dyDescent="0.25">
      <c r="A33" s="9"/>
      <c r="B33" s="14">
        <f t="shared" si="0"/>
        <v>2</v>
      </c>
      <c r="C33" s="31">
        <f t="shared" si="4"/>
        <v>43794</v>
      </c>
      <c r="D33" s="12"/>
      <c r="E33" s="32">
        <f>D$5/(COUNT(C$9:C$39))</f>
        <v>472.58064516129031</v>
      </c>
      <c r="F33" s="33" t="str">
        <f t="shared" si="1"/>
        <v/>
      </c>
      <c r="G33" s="13"/>
      <c r="H33" s="34">
        <f t="shared" si="5"/>
        <v>2800</v>
      </c>
      <c r="I33" s="34">
        <f t="shared" si="6"/>
        <v>11814.516129032258</v>
      </c>
      <c r="J33" s="13"/>
      <c r="K33" s="13">
        <v>5</v>
      </c>
      <c r="L33" s="13">
        <v>3</v>
      </c>
      <c r="M33" s="35">
        <f t="shared" si="3"/>
        <v>0.6</v>
      </c>
      <c r="N33" s="9"/>
      <c r="O33" s="1"/>
      <c r="P33" s="4"/>
      <c r="Q33" s="2"/>
    </row>
    <row r="34" spans="1:17" x14ac:dyDescent="0.25">
      <c r="A34" s="9"/>
      <c r="B34" s="14">
        <f t="shared" si="0"/>
        <v>3</v>
      </c>
      <c r="C34" s="31">
        <f t="shared" si="4"/>
        <v>43795</v>
      </c>
      <c r="D34" s="12"/>
      <c r="E34" s="32">
        <f>D$5/(COUNT(C$9:C$39))</f>
        <v>472.58064516129031</v>
      </c>
      <c r="F34" s="33" t="str">
        <f t="shared" si="1"/>
        <v/>
      </c>
      <c r="G34" s="13"/>
      <c r="H34" s="34">
        <f t="shared" si="5"/>
        <v>2800</v>
      </c>
      <c r="I34" s="34">
        <f t="shared" si="6"/>
        <v>12287.096774193547</v>
      </c>
      <c r="J34" s="13"/>
      <c r="K34" s="13">
        <v>3</v>
      </c>
      <c r="L34" s="13">
        <v>4</v>
      </c>
      <c r="M34" s="35">
        <f t="shared" si="3"/>
        <v>1.3333333333333333</v>
      </c>
      <c r="N34" s="9"/>
      <c r="O34" s="1"/>
      <c r="P34" s="4"/>
      <c r="Q34" s="2"/>
    </row>
    <row r="35" spans="1:17" x14ac:dyDescent="0.25">
      <c r="A35" s="9"/>
      <c r="B35" s="14">
        <f t="shared" si="0"/>
        <v>4</v>
      </c>
      <c r="C35" s="31">
        <f t="shared" si="4"/>
        <v>43796</v>
      </c>
      <c r="D35" s="12"/>
      <c r="E35" s="32">
        <f>D$5/(COUNT(C$9:C$39))</f>
        <v>472.58064516129031</v>
      </c>
      <c r="F35" s="33" t="str">
        <f t="shared" si="1"/>
        <v/>
      </c>
      <c r="G35" s="13"/>
      <c r="H35" s="34">
        <f t="shared" si="5"/>
        <v>2800</v>
      </c>
      <c r="I35" s="34">
        <f t="shared" si="6"/>
        <v>12759.677419354837</v>
      </c>
      <c r="J35" s="13"/>
      <c r="K35" s="13">
        <v>4</v>
      </c>
      <c r="L35" s="13">
        <v>3</v>
      </c>
      <c r="M35" s="35">
        <f t="shared" si="3"/>
        <v>0.75</v>
      </c>
      <c r="N35" s="9"/>
      <c r="O35" s="1"/>
      <c r="P35" s="4"/>
      <c r="Q35" s="2"/>
    </row>
    <row r="36" spans="1:17" x14ac:dyDescent="0.25">
      <c r="A36" s="9"/>
      <c r="B36" s="14">
        <f t="shared" si="0"/>
        <v>5</v>
      </c>
      <c r="C36" s="31">
        <f t="shared" si="4"/>
        <v>43797</v>
      </c>
      <c r="D36" s="12"/>
      <c r="E36" s="32">
        <f>D$5/(COUNT(C$9:C$39))</f>
        <v>472.58064516129031</v>
      </c>
      <c r="F36" s="33" t="str">
        <f t="shared" si="1"/>
        <v/>
      </c>
      <c r="G36" s="13"/>
      <c r="H36" s="34">
        <f t="shared" si="5"/>
        <v>2800</v>
      </c>
      <c r="I36" s="34">
        <f t="shared" si="6"/>
        <v>13232.258064516127</v>
      </c>
      <c r="J36" s="13"/>
      <c r="K36" s="13">
        <v>2</v>
      </c>
      <c r="L36" s="13">
        <v>1</v>
      </c>
      <c r="M36" s="35">
        <f t="shared" si="3"/>
        <v>0.5</v>
      </c>
      <c r="N36" s="9"/>
      <c r="O36" s="1"/>
      <c r="P36" s="4"/>
      <c r="Q36" s="2"/>
    </row>
    <row r="37" spans="1:17" x14ac:dyDescent="0.25">
      <c r="A37" s="9"/>
      <c r="B37" s="14">
        <f t="shared" si="0"/>
        <v>6</v>
      </c>
      <c r="C37" s="31">
        <f t="shared" si="4"/>
        <v>43798</v>
      </c>
      <c r="D37" s="12"/>
      <c r="E37" s="32">
        <f t="shared" ref="E37:E39" si="7">D$5/(COUNT(C$9:C$39))</f>
        <v>472.58064516129031</v>
      </c>
      <c r="F37" s="33" t="str">
        <f t="shared" si="1"/>
        <v/>
      </c>
      <c r="G37" s="13"/>
      <c r="H37" s="34">
        <f t="shared" ref="H37:H39" si="8">D37+H36</f>
        <v>2800</v>
      </c>
      <c r="I37" s="34">
        <f t="shared" ref="I37:I39" si="9">E37+I36</f>
        <v>13704.838709677417</v>
      </c>
      <c r="J37" s="13"/>
      <c r="K37" s="13">
        <v>2</v>
      </c>
      <c r="L37" s="13">
        <v>1</v>
      </c>
      <c r="M37" s="35">
        <f t="shared" ref="M37:M39" si="10">(L37/K37)</f>
        <v>0.5</v>
      </c>
      <c r="N37" s="9"/>
      <c r="O37" s="1"/>
      <c r="P37" s="4"/>
      <c r="Q37" s="2"/>
    </row>
    <row r="38" spans="1:17" x14ac:dyDescent="0.25">
      <c r="A38" s="9"/>
      <c r="B38" s="14">
        <f t="shared" si="0"/>
        <v>7</v>
      </c>
      <c r="C38" s="31">
        <f t="shared" si="4"/>
        <v>43799</v>
      </c>
      <c r="D38" s="12"/>
      <c r="E38" s="32">
        <f t="shared" si="7"/>
        <v>472.58064516129031</v>
      </c>
      <c r="F38" s="33" t="str">
        <f t="shared" si="1"/>
        <v/>
      </c>
      <c r="G38" s="13"/>
      <c r="H38" s="34">
        <f t="shared" si="8"/>
        <v>2800</v>
      </c>
      <c r="I38" s="34">
        <f t="shared" si="9"/>
        <v>14177.419354838707</v>
      </c>
      <c r="J38" s="13"/>
      <c r="K38" s="13">
        <v>2</v>
      </c>
      <c r="L38" s="13">
        <v>1</v>
      </c>
      <c r="M38" s="35">
        <f t="shared" si="10"/>
        <v>0.5</v>
      </c>
      <c r="N38" s="9"/>
      <c r="O38" s="1"/>
      <c r="P38" s="4"/>
      <c r="Q38" s="2"/>
    </row>
    <row r="39" spans="1:17" x14ac:dyDescent="0.25">
      <c r="A39" s="9"/>
      <c r="B39" s="14">
        <f t="shared" si="0"/>
        <v>1</v>
      </c>
      <c r="C39" s="31">
        <f t="shared" si="4"/>
        <v>43800</v>
      </c>
      <c r="D39" s="12"/>
      <c r="E39" s="32">
        <f t="shared" si="7"/>
        <v>472.58064516129031</v>
      </c>
      <c r="F39" s="33" t="str">
        <f t="shared" si="1"/>
        <v/>
      </c>
      <c r="G39" s="13"/>
      <c r="H39" s="34">
        <f t="shared" si="8"/>
        <v>2800</v>
      </c>
      <c r="I39" s="34">
        <f t="shared" si="9"/>
        <v>14649.999999999996</v>
      </c>
      <c r="J39" s="13"/>
      <c r="K39" s="13">
        <v>2</v>
      </c>
      <c r="L39" s="13">
        <v>1</v>
      </c>
      <c r="M39" s="35">
        <f t="shared" si="10"/>
        <v>0.5</v>
      </c>
      <c r="N39" s="9"/>
      <c r="O39" s="1"/>
      <c r="P39" s="4"/>
      <c r="Q39" s="2"/>
    </row>
    <row r="40" spans="1:17" x14ac:dyDescent="0.25">
      <c r="A40" s="9"/>
      <c r="B40" s="9"/>
      <c r="C40" s="16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"/>
      <c r="P40" s="4"/>
      <c r="Q40" s="2"/>
    </row>
    <row r="41" spans="1:17" x14ac:dyDescent="0.25">
      <c r="A41" s="9"/>
      <c r="B41" s="9"/>
      <c r="C41" s="1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"/>
      <c r="P41" s="4"/>
      <c r="Q41" s="2"/>
    </row>
    <row r="42" spans="1:17" x14ac:dyDescent="0.25">
      <c r="A42" s="9"/>
      <c r="B42" s="9"/>
      <c r="C42" s="17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"/>
      <c r="P42" s="4"/>
      <c r="Q42" s="2"/>
    </row>
    <row r="43" spans="1:17" x14ac:dyDescent="0.25">
      <c r="A43" s="9"/>
      <c r="B43" s="9"/>
      <c r="C43" s="17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5"/>
      <c r="Q43" s="3"/>
    </row>
    <row r="44" spans="1:17" x14ac:dyDescent="0.25">
      <c r="A44" s="9"/>
      <c r="B44" s="9"/>
      <c r="C44" s="17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7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7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7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7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sheetProtection algorithmName="SHA-512" hashValue="riSmLND5TqNHoUdbzDRyObkIKqEogjOtqxCPMImwRRfq8uOkVGLuC0yY057bpFNVQXg/bHeb1GtVNxwA8xbyeQ==" saltValue="96IifEPGeVBbooex+3rMJw==" spinCount="100000" sheet="1" objects="1" scenarios="1"/>
  <mergeCells count="10">
    <mergeCell ref="D3:F3"/>
    <mergeCell ref="H7:I7"/>
    <mergeCell ref="C7:C8"/>
    <mergeCell ref="D7:F7"/>
    <mergeCell ref="D5:F5"/>
    <mergeCell ref="I5:M5"/>
    <mergeCell ref="I3:M3"/>
    <mergeCell ref="K7:K8"/>
    <mergeCell ref="L7:L8"/>
    <mergeCell ref="M7:M8"/>
  </mergeCells>
  <conditionalFormatting sqref="F9:F39">
    <cfRule type="iconSet" priority="4">
      <iconSet iconSet="3Symbols">
        <cfvo type="percent" val="0"/>
        <cfvo type="num" val="0"/>
        <cfvo type="num" val="0"/>
      </iconSet>
    </cfRule>
  </conditionalFormatting>
  <conditionalFormatting sqref="I5:M5">
    <cfRule type="dataBar" priority="1">
      <dataBar>
        <cfvo type="num" val="0"/>
        <cfvo type="num" val="$D$5"/>
        <color rgb="FFFFB628"/>
      </dataBar>
      <extLst>
        <ext xmlns:x14="http://schemas.microsoft.com/office/spreadsheetml/2009/9/main" uri="{B025F937-C7B1-47D3-B67F-A62EFF666E3E}">
          <x14:id>{DE5D0BD5-35E1-4424-9ED4-CE3FD5CAA61F}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5D0BD5-35E1-4424-9ED4-CE3FD5CAA61F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I5:M5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S27"/>
  <sheetViews>
    <sheetView showGridLines="0" workbookViewId="0">
      <selection activeCell="B5" sqref="B5"/>
    </sheetView>
  </sheetViews>
  <sheetFormatPr defaultRowHeight="15" x14ac:dyDescent="0.25"/>
  <cols>
    <col min="1" max="1" width="4.7109375" customWidth="1"/>
    <col min="12" max="12" width="15" customWidth="1"/>
  </cols>
  <sheetData>
    <row r="1" spans="1:19" s="11" customFormat="1" ht="41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9" ht="35.25" customHeight="1" x14ac:dyDescent="0.25"/>
    <row r="3" spans="1:19" s="36" customFormat="1" ht="35.25" customHeight="1" x14ac:dyDescent="0.25">
      <c r="E3" s="37" t="s">
        <v>14</v>
      </c>
      <c r="M3" s="40"/>
      <c r="N3" s="49" t="s">
        <v>17</v>
      </c>
      <c r="O3" s="49"/>
      <c r="P3" s="49"/>
      <c r="Q3" s="49"/>
      <c r="R3" s="49"/>
      <c r="S3" s="50"/>
    </row>
    <row r="4" spans="1:19" ht="21" customHeight="1" x14ac:dyDescent="0.35">
      <c r="E4" s="39"/>
      <c r="M4" s="41"/>
      <c r="N4" s="9"/>
      <c r="O4" s="9"/>
      <c r="P4" s="9"/>
      <c r="Q4" s="9"/>
      <c r="R4" s="9"/>
      <c r="S4" s="42"/>
    </row>
    <row r="5" spans="1:19" ht="35.25" customHeight="1" x14ac:dyDescent="0.35">
      <c r="E5" s="38" t="s">
        <v>15</v>
      </c>
      <c r="M5" s="43" t="s">
        <v>20</v>
      </c>
      <c r="N5" s="44"/>
      <c r="O5" s="44"/>
      <c r="P5" s="44"/>
      <c r="Q5" s="44"/>
      <c r="R5" s="44"/>
      <c r="S5" s="45"/>
    </row>
    <row r="6" spans="1:19" ht="21" customHeight="1" x14ac:dyDescent="0.35">
      <c r="E6" s="39"/>
      <c r="M6" s="51"/>
      <c r="N6" s="52"/>
      <c r="O6" s="52"/>
      <c r="P6" s="52"/>
      <c r="Q6" s="52"/>
      <c r="R6" s="52"/>
      <c r="S6" s="53"/>
    </row>
    <row r="7" spans="1:19" ht="35.25" customHeight="1" x14ac:dyDescent="0.35">
      <c r="E7" s="38" t="s">
        <v>16</v>
      </c>
      <c r="M7" s="54" t="s">
        <v>18</v>
      </c>
      <c r="N7" s="55"/>
      <c r="O7" s="55"/>
      <c r="P7" s="55"/>
      <c r="Q7" s="55"/>
      <c r="R7" s="55"/>
      <c r="S7" s="56"/>
    </row>
    <row r="8" spans="1:19" ht="35.25" customHeight="1" x14ac:dyDescent="0.35">
      <c r="E8" s="39"/>
      <c r="M8" s="54"/>
      <c r="N8" s="55"/>
      <c r="O8" s="55"/>
      <c r="P8" s="55"/>
      <c r="Q8" s="55"/>
      <c r="R8" s="55"/>
      <c r="S8" s="56"/>
    </row>
    <row r="9" spans="1:19" ht="35.25" customHeight="1" x14ac:dyDescent="0.35">
      <c r="E9" s="38" t="s">
        <v>21</v>
      </c>
      <c r="M9" s="46" t="s">
        <v>19</v>
      </c>
      <c r="N9" s="47"/>
      <c r="O9" s="47"/>
      <c r="P9" s="47"/>
      <c r="Q9" s="47"/>
      <c r="R9" s="47"/>
      <c r="S9" s="48"/>
    </row>
    <row r="10" spans="1:19" ht="35.25" customHeight="1" x14ac:dyDescent="0.25"/>
    <row r="11" spans="1:19" ht="35.25" customHeight="1" x14ac:dyDescent="0.25"/>
    <row r="12" spans="1:19" ht="35.25" customHeight="1" x14ac:dyDescent="0.25"/>
    <row r="13" spans="1:19" ht="35.25" customHeight="1" x14ac:dyDescent="0.25"/>
    <row r="14" spans="1:19" ht="35.25" customHeight="1" x14ac:dyDescent="0.25"/>
    <row r="15" spans="1:19" ht="35.25" customHeight="1" x14ac:dyDescent="0.25"/>
    <row r="16" spans="1:19" ht="35.25" customHeight="1" x14ac:dyDescent="0.25"/>
    <row r="17" ht="35.25" customHeight="1" x14ac:dyDescent="0.25"/>
    <row r="18" ht="35.25" customHeight="1" x14ac:dyDescent="0.25"/>
    <row r="19" ht="35.25" customHeight="1" x14ac:dyDescent="0.25"/>
    <row r="20" ht="35.25" customHeight="1" x14ac:dyDescent="0.25"/>
    <row r="21" ht="35.25" customHeight="1" x14ac:dyDescent="0.25"/>
    <row r="22" ht="35.25" customHeight="1" x14ac:dyDescent="0.25"/>
    <row r="23" ht="35.25" customHeight="1" x14ac:dyDescent="0.25"/>
    <row r="24" ht="35.25" customHeight="1" x14ac:dyDescent="0.25"/>
    <row r="25" ht="35.25" customHeight="1" x14ac:dyDescent="0.25"/>
    <row r="26" ht="35.25" customHeight="1" x14ac:dyDescent="0.25"/>
    <row r="27" ht="35.25" customHeight="1" x14ac:dyDescent="0.25"/>
  </sheetData>
  <sheetProtection algorithmName="SHA-512" hashValue="0xMZZpLUapJMUt2mz8kTs0D3FkI4MijQF82VVDBJQFA+mhyxEFFStCNJ3q/ChGRH2Q7fxcfDaW1uPAy7ul8OZw==" saltValue="zrplz0qODNxPdKn2M+kciQ==" spinCount="100000" sheet="1" objects="1" scenarios="1"/>
  <mergeCells count="4">
    <mergeCell ref="N3:S3"/>
    <mergeCell ref="M9:S9"/>
    <mergeCell ref="M7:S8"/>
    <mergeCell ref="M5:S5"/>
  </mergeCells>
  <hyperlinks>
    <hyperlink ref="E3" r:id="rId1"/>
    <hyperlink ref="E5" r:id="rId2"/>
    <hyperlink ref="E7" r:id="rId3"/>
    <hyperlink ref="E9" r:id="rId4"/>
  </hyperlinks>
  <pageMargins left="0.511811024" right="0.511811024" top="0.78740157499999996" bottom="0.78740157499999996" header="0.31496062000000002" footer="0.31496062000000002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Principal</vt:lpstr>
      <vt:lpstr>Sobre</vt:lpstr>
    </vt:vector>
  </TitlesOfParts>
  <Company>Sony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 Planilhas</dc:creator>
  <cp:lastModifiedBy>Felipe Lopes de Oliveira</cp:lastModifiedBy>
  <dcterms:created xsi:type="dcterms:W3CDTF">2012-10-08T01:54:34Z</dcterms:created>
  <dcterms:modified xsi:type="dcterms:W3CDTF">2019-11-13T11:03:48Z</dcterms:modified>
</cp:coreProperties>
</file>